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1\Desktop\26년 시작\"/>
    </mc:Choice>
  </mc:AlternateContent>
  <xr:revisionPtr revIDLastSave="0" documentId="13_ncr:1_{A619965B-D155-43AE-9970-FEFC9BA90731}" xr6:coauthVersionLast="47" xr6:coauthVersionMax="47" xr10:uidLastSave="{00000000-0000-0000-0000-000000000000}"/>
  <bookViews>
    <workbookView xWindow="-119" yWindow="-119" windowWidth="28741" windowHeight="15543" tabRatio="879" xr2:uid="{00000000-000D-0000-FFFF-FFFF00000000}"/>
  </bookViews>
  <sheets>
    <sheet name="26년 수납비용표 (함수 완성)" sheetId="26" r:id="rId1"/>
  </sheets>
  <definedNames>
    <definedName name="_xlnm.Print_Area" localSheetId="0">'26년 수납비용표 (함수 완성)'!$A$1:$P$14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6" l="1"/>
  <c r="F6" i="26" s="1"/>
  <c r="E6" i="26"/>
  <c r="G6" i="26"/>
  <c r="H6" i="26"/>
  <c r="I6" i="26" s="1"/>
  <c r="N6" i="26" s="1"/>
  <c r="J6" i="26"/>
  <c r="O6" i="26" s="1"/>
  <c r="D7" i="26"/>
  <c r="G7" i="26" s="1"/>
  <c r="D8" i="26"/>
  <c r="F8" i="26" s="1"/>
  <c r="D9" i="26"/>
  <c r="G9" i="26" s="1"/>
  <c r="D10" i="26"/>
  <c r="F10" i="26" s="1"/>
  <c r="E10" i="26"/>
  <c r="G10" i="26"/>
  <c r="D11" i="26"/>
  <c r="E11" i="26" s="1"/>
  <c r="D12" i="26"/>
  <c r="F12" i="26" s="1"/>
  <c r="E12" i="26"/>
  <c r="G12" i="26"/>
  <c r="D13" i="26"/>
  <c r="F13" i="26" s="1"/>
  <c r="E13" i="26"/>
  <c r="D14" i="26"/>
  <c r="F14" i="26" s="1"/>
  <c r="F9" i="26" l="1"/>
  <c r="H9" i="26"/>
  <c r="J9" i="26"/>
  <c r="O9" i="26" s="1"/>
  <c r="E9" i="26"/>
  <c r="M6" i="26"/>
  <c r="F7" i="26"/>
  <c r="J7" i="26"/>
  <c r="O7" i="26" s="1"/>
  <c r="H12" i="26"/>
  <c r="I12" i="26" s="1"/>
  <c r="N12" i="26" s="1"/>
  <c r="E8" i="26"/>
  <c r="E7" i="26"/>
  <c r="G11" i="26"/>
  <c r="H11" i="26"/>
  <c r="H14" i="26"/>
  <c r="H13" i="26"/>
  <c r="G14" i="26"/>
  <c r="G13" i="26"/>
  <c r="H8" i="26"/>
  <c r="J11" i="26"/>
  <c r="O11" i="26" s="1"/>
  <c r="F11" i="26"/>
  <c r="H7" i="26"/>
  <c r="E14" i="26"/>
  <c r="J13" i="26"/>
  <c r="O13" i="26" s="1"/>
  <c r="H10" i="26"/>
  <c r="G8" i="26"/>
  <c r="J14" i="26"/>
  <c r="O14" i="26" s="1"/>
  <c r="J12" i="26"/>
  <c r="O12" i="26" s="1"/>
  <c r="J10" i="26"/>
  <c r="O10" i="26" s="1"/>
  <c r="J8" i="26"/>
  <c r="O8" i="26" s="1"/>
  <c r="M9" i="26" l="1"/>
  <c r="I9" i="26"/>
  <c r="N9" i="26" s="1"/>
  <c r="M12" i="26"/>
  <c r="M13" i="26"/>
  <c r="I13" i="26"/>
  <c r="N13" i="26" s="1"/>
  <c r="M14" i="26"/>
  <c r="I14" i="26"/>
  <c r="N14" i="26" s="1"/>
  <c r="M8" i="26"/>
  <c r="I8" i="26"/>
  <c r="N8" i="26" s="1"/>
  <c r="M7" i="26"/>
  <c r="I7" i="26"/>
  <c r="N7" i="26" s="1"/>
  <c r="I10" i="26"/>
  <c r="N10" i="26" s="1"/>
  <c r="M10" i="26"/>
  <c r="I11" i="26"/>
  <c r="N11" i="26" s="1"/>
  <c r="M11" i="26"/>
</calcChain>
</file>

<file path=xl/sharedStrings.xml><?xml version="1.0" encoding="utf-8"?>
<sst xmlns="http://schemas.openxmlformats.org/spreadsheetml/2006/main" count="29" uniqueCount="23">
  <si>
    <t>구분</t>
    <phoneticPr fontId="1" type="noConversion"/>
  </si>
  <si>
    <t>일수</t>
    <phoneticPr fontId="1" type="noConversion"/>
  </si>
  <si>
    <t>월급여액</t>
    <phoneticPr fontId="1" type="noConversion"/>
  </si>
  <si>
    <t>본인부담금</t>
    <phoneticPr fontId="1" type="noConversion"/>
  </si>
  <si>
    <t>식대</t>
    <phoneticPr fontId="1" type="noConversion"/>
  </si>
  <si>
    <t>입소비용</t>
    <phoneticPr fontId="1" type="noConversion"/>
  </si>
  <si>
    <t>1등급</t>
    <phoneticPr fontId="1" type="noConversion"/>
  </si>
  <si>
    <t>2등급</t>
    <phoneticPr fontId="1" type="noConversion"/>
  </si>
  <si>
    <t>※ 기초생활수급권자는 전액 면제</t>
    <phoneticPr fontId="1" type="noConversion"/>
  </si>
  <si>
    <t>3,4,5등급</t>
    <phoneticPr fontId="1" type="noConversion"/>
  </si>
  <si>
    <t>공단부담금</t>
    <phoneticPr fontId="1" type="noConversion"/>
  </si>
  <si>
    <t>본인부담금 수납비용</t>
    <phoneticPr fontId="1" type="noConversion"/>
  </si>
  <si>
    <t>의료/경감
(12%)</t>
    <phoneticPr fontId="1" type="noConversion"/>
  </si>
  <si>
    <t>의료/경감
(8%)</t>
    <phoneticPr fontId="1" type="noConversion"/>
  </si>
  <si>
    <t>일반
(20%)</t>
    <phoneticPr fontId="1" type="noConversion"/>
  </si>
  <si>
    <t>1일
이용료</t>
    <phoneticPr fontId="1" type="noConversion"/>
  </si>
  <si>
    <t>* 요양보호사 2.3:1 이상 기준적용</t>
    <phoneticPr fontId="1" type="noConversion"/>
  </si>
  <si>
    <t>2.1:1</t>
    <phoneticPr fontId="1" type="noConversion"/>
  </si>
  <si>
    <t>간식</t>
    <phoneticPr fontId="1" type="noConversion"/>
  </si>
  <si>
    <t>2026년 1월 1일 기준 (단위 : 원)</t>
    <phoneticPr fontId="1" type="noConversion"/>
  </si>
  <si>
    <t>식비  3300 (1식)    간식비 1000(일)    상급침실료(1인실) 100,000(달)</t>
    <phoneticPr fontId="1" type="noConversion"/>
  </si>
  <si>
    <t>※ 등외자는 일 40,000 (간식, 식대 포함)</t>
    <phoneticPr fontId="1" type="noConversion"/>
  </si>
  <si>
    <t>※ 약제비는 별도 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</si>
</sst>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);[Red]\(#,##0\)"/>
    <numFmt numFmtId="177" formatCode="0_);[Red]\(0\)"/>
    <numFmt numFmtId="178" formatCode="_-* #,##0.0_-;\-* #,##0.0_-;_-* &quot;-&quot;?_-;_-@_-"/>
    <numFmt numFmtId="179" formatCode="_-* #,##0.00_-;\-* #,##0.00_-;_-* &quot;-&quot;?_-;_-@_-"/>
    <numFmt numFmtId="180" formatCode="0.000%"/>
    <numFmt numFmtId="181" formatCode="_-* #,##0_-;\-* #,##0_-;_-* &quot;-&quot;?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u/>
      <sz val="12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u/>
      <sz val="16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176" fontId="3" fillId="0" borderId="0" xfId="0" applyNumberFormat="1" applyFont="1" applyAlignment="1">
      <alignment horizontal="center" vertical="center"/>
    </xf>
    <xf numFmtId="41" fontId="3" fillId="0" borderId="0" xfId="1" applyFont="1" applyFill="1" applyBorder="1" applyAlignment="1">
      <alignment horizontal="left" vertical="center"/>
    </xf>
    <xf numFmtId="41" fontId="3" fillId="0" borderId="0" xfId="1" applyFont="1" applyFill="1" applyBorder="1">
      <alignment vertical="center"/>
    </xf>
    <xf numFmtId="41" fontId="3" fillId="0" borderId="0" xfId="1" applyFont="1" applyFill="1" applyBorder="1" applyAlignment="1">
      <alignment horizontal="center" vertical="center"/>
    </xf>
    <xf numFmtId="41" fontId="4" fillId="0" borderId="0" xfId="0" applyNumberFormat="1" applyFont="1">
      <alignment vertical="center"/>
    </xf>
    <xf numFmtId="0" fontId="4" fillId="0" borderId="0" xfId="0" applyFont="1">
      <alignment vertical="center"/>
    </xf>
    <xf numFmtId="41" fontId="5" fillId="0" borderId="0" xfId="0" applyNumberFormat="1" applyFont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41" fontId="3" fillId="3" borderId="1" xfId="1" applyFont="1" applyFill="1" applyBorder="1">
      <alignment vertical="center"/>
    </xf>
    <xf numFmtId="41" fontId="3" fillId="3" borderId="1" xfId="1" applyFont="1" applyFill="1" applyBorder="1" applyAlignment="1">
      <alignment horizontal="left" vertical="center"/>
    </xf>
    <xf numFmtId="178" fontId="4" fillId="0" borderId="0" xfId="0" applyNumberFormat="1" applyFont="1">
      <alignment vertical="center"/>
    </xf>
    <xf numFmtId="176" fontId="3" fillId="3" borderId="1" xfId="0" applyNumberFormat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41" fontId="3" fillId="3" borderId="1" xfId="1" applyFont="1" applyFill="1" applyBorder="1" applyAlignment="1">
      <alignment horizontal="center" vertical="center"/>
    </xf>
    <xf numFmtId="41" fontId="3" fillId="4" borderId="1" xfId="1" applyFont="1" applyFill="1" applyBorder="1" applyAlignment="1">
      <alignment horizontal="center" vertical="center"/>
    </xf>
    <xf numFmtId="41" fontId="3" fillId="4" borderId="1" xfId="1" applyFont="1" applyFill="1" applyBorder="1" applyAlignment="1">
      <alignment horizontal="left" vertical="center"/>
    </xf>
    <xf numFmtId="41" fontId="3" fillId="4" borderId="1" xfId="1" applyFont="1" applyFill="1" applyBorder="1">
      <alignment vertical="center"/>
    </xf>
    <xf numFmtId="41" fontId="6" fillId="4" borderId="1" xfId="1" applyFont="1" applyFill="1" applyBorder="1" applyAlignment="1">
      <alignment horizontal="center" vertical="center"/>
    </xf>
    <xf numFmtId="179" fontId="4" fillId="0" borderId="0" xfId="0" applyNumberFormat="1" applyFont="1">
      <alignment vertical="center"/>
    </xf>
    <xf numFmtId="41" fontId="3" fillId="2" borderId="1" xfId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1" fontId="3" fillId="5" borderId="1" xfId="1" applyFont="1" applyFill="1" applyBorder="1" applyAlignment="1">
      <alignment horizontal="left" vertical="center"/>
    </xf>
    <xf numFmtId="41" fontId="3" fillId="6" borderId="1" xfId="1" applyFont="1" applyFill="1" applyBorder="1" applyAlignment="1">
      <alignment horizontal="left" vertical="center"/>
    </xf>
    <xf numFmtId="176" fontId="3" fillId="4" borderId="1" xfId="0" applyNumberFormat="1" applyFont="1" applyFill="1" applyBorder="1" applyAlignment="1">
      <alignment horizontal="center" vertical="center"/>
    </xf>
    <xf numFmtId="41" fontId="3" fillId="7" borderId="1" xfId="1" applyFont="1" applyFill="1" applyBorder="1" applyAlignment="1">
      <alignment horizontal="left" vertical="center"/>
    </xf>
    <xf numFmtId="176" fontId="3" fillId="8" borderId="1" xfId="0" applyNumberFormat="1" applyFont="1" applyFill="1" applyBorder="1" applyAlignment="1">
      <alignment horizontal="center" vertical="center"/>
    </xf>
    <xf numFmtId="41" fontId="3" fillId="8" borderId="1" xfId="1" applyFont="1" applyFill="1" applyBorder="1" applyAlignment="1">
      <alignment horizontal="center" vertical="center"/>
    </xf>
    <xf numFmtId="41" fontId="3" fillId="8" borderId="1" xfId="1" applyFont="1" applyFill="1" applyBorder="1" applyAlignment="1">
      <alignment horizontal="left" vertical="center"/>
    </xf>
    <xf numFmtId="41" fontId="3" fillId="8" borderId="1" xfId="1" applyFont="1" applyFill="1" applyBorder="1">
      <alignment vertical="center"/>
    </xf>
    <xf numFmtId="41" fontId="6" fillId="8" borderId="1" xfId="1" applyFont="1" applyFill="1" applyBorder="1" applyAlignment="1">
      <alignment horizontal="center" vertical="center"/>
    </xf>
    <xf numFmtId="177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3" borderId="4" xfId="0" applyFont="1" applyFill="1" applyBorder="1" applyAlignment="1">
      <alignment horizontal="center" vertical="center"/>
    </xf>
    <xf numFmtId="41" fontId="3" fillId="3" borderId="4" xfId="1" applyFont="1" applyFill="1" applyBorder="1">
      <alignment vertical="center"/>
    </xf>
    <xf numFmtId="41" fontId="3" fillId="3" borderId="4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1" fontId="3" fillId="0" borderId="0" xfId="1" applyFont="1" applyAlignment="1">
      <alignment horizontal="center" vertical="center"/>
    </xf>
    <xf numFmtId="180" fontId="4" fillId="0" borderId="0" xfId="2" applyNumberFormat="1" applyFont="1" applyAlignment="1">
      <alignment horizontal="center" vertical="center"/>
    </xf>
    <xf numFmtId="41" fontId="4" fillId="0" borderId="0" xfId="1" applyFont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3" fillId="8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177" fontId="3" fillId="9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FE000-D6AE-497E-BEEC-37EFB60A4BA4}">
  <sheetPr>
    <pageSetUpPr fitToPage="1"/>
  </sheetPr>
  <dimension ref="A1:S23"/>
  <sheetViews>
    <sheetView tabSelected="1" zoomScale="85" zoomScaleNormal="85" workbookViewId="0">
      <selection activeCell="G2" sqref="A2:O17"/>
    </sheetView>
  </sheetViews>
  <sheetFormatPr defaultRowHeight="27.85" customHeight="1" x14ac:dyDescent="0.3"/>
  <cols>
    <col min="1" max="1" width="13.375" style="8" customWidth="1"/>
    <col min="2" max="2" width="9.75" style="8" customWidth="1"/>
    <col min="3" max="3" width="10" style="8" bestFit="1" customWidth="1"/>
    <col min="4" max="7" width="12" style="8" customWidth="1"/>
    <col min="8" max="10" width="11.375" style="8" customWidth="1"/>
    <col min="11" max="11" width="9.875" style="8" bestFit="1" customWidth="1"/>
    <col min="12" max="12" width="10.625" style="8" customWidth="1"/>
    <col min="13" max="13" width="11.25" style="8" bestFit="1" customWidth="1"/>
    <col min="14" max="14" width="11.25" style="8" customWidth="1"/>
    <col min="15" max="15" width="11" style="8" bestFit="1" customWidth="1"/>
    <col min="16" max="16" width="12.5" style="8" customWidth="1"/>
    <col min="17" max="17" width="9" style="8"/>
    <col min="18" max="18" width="15.375" style="8" bestFit="1" customWidth="1"/>
    <col min="19" max="19" width="14.125" style="8" bestFit="1" customWidth="1"/>
    <col min="20" max="20" width="15.5" style="8" customWidth="1"/>
    <col min="21" max="16384" width="9" style="8"/>
  </cols>
  <sheetData>
    <row r="1" spans="1:19" ht="27.85" customHeight="1" x14ac:dyDescent="0.3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9" ht="27.85" customHeight="1" x14ac:dyDescent="0.3">
      <c r="B2" s="6"/>
      <c r="C2" s="6"/>
      <c r="D2" s="6"/>
      <c r="G2" s="44"/>
      <c r="H2" s="45" t="s">
        <v>11</v>
      </c>
      <c r="I2" s="44"/>
      <c r="J2" s="9"/>
    </row>
    <row r="3" spans="1:19" ht="27.85" customHeight="1" x14ac:dyDescent="0.3">
      <c r="A3" s="6" t="s">
        <v>16</v>
      </c>
      <c r="B3" s="8" t="s">
        <v>17</v>
      </c>
      <c r="H3" s="10"/>
      <c r="K3" s="6"/>
      <c r="L3" s="6"/>
      <c r="M3" s="48" t="s">
        <v>19</v>
      </c>
      <c r="N3" s="48"/>
      <c r="O3" s="48"/>
    </row>
    <row r="4" spans="1:19" ht="27.85" customHeight="1" x14ac:dyDescent="0.3">
      <c r="A4" s="49" t="s">
        <v>0</v>
      </c>
      <c r="B4" s="50" t="s">
        <v>15</v>
      </c>
      <c r="C4" s="51" t="s">
        <v>1</v>
      </c>
      <c r="D4" s="51" t="s">
        <v>2</v>
      </c>
      <c r="E4" s="52" t="s">
        <v>10</v>
      </c>
      <c r="F4" s="52"/>
      <c r="G4" s="52"/>
      <c r="H4" s="51" t="s">
        <v>3</v>
      </c>
      <c r="I4" s="51"/>
      <c r="J4" s="51"/>
      <c r="K4" s="50" t="s">
        <v>18</v>
      </c>
      <c r="L4" s="51" t="s">
        <v>4</v>
      </c>
      <c r="M4" s="51" t="s">
        <v>5</v>
      </c>
      <c r="N4" s="51"/>
      <c r="O4" s="51"/>
    </row>
    <row r="5" spans="1:19" ht="36" customHeight="1" x14ac:dyDescent="0.3">
      <c r="A5" s="49"/>
      <c r="B5" s="51"/>
      <c r="C5" s="51"/>
      <c r="D5" s="51"/>
      <c r="E5" s="33" t="s">
        <v>14</v>
      </c>
      <c r="F5" s="33" t="s">
        <v>12</v>
      </c>
      <c r="G5" s="33" t="s">
        <v>13</v>
      </c>
      <c r="H5" s="33" t="s">
        <v>14</v>
      </c>
      <c r="I5" s="33" t="s">
        <v>12</v>
      </c>
      <c r="J5" s="33" t="s">
        <v>13</v>
      </c>
      <c r="K5" s="51"/>
      <c r="L5" s="51"/>
      <c r="M5" s="34" t="s">
        <v>14</v>
      </c>
      <c r="N5" s="34" t="s">
        <v>12</v>
      </c>
      <c r="O5" s="34" t="s">
        <v>13</v>
      </c>
      <c r="Q5" s="23"/>
      <c r="R5" s="23"/>
      <c r="S5" s="23"/>
    </row>
    <row r="6" spans="1:19" s="6" customFormat="1" ht="24.7" customHeight="1" x14ac:dyDescent="0.3">
      <c r="A6" s="53" t="s">
        <v>6</v>
      </c>
      <c r="B6" s="55">
        <v>93070</v>
      </c>
      <c r="C6" s="36">
        <v>28</v>
      </c>
      <c r="D6" s="37">
        <f>$B$6*C6</f>
        <v>2605960</v>
      </c>
      <c r="E6" s="12">
        <f t="shared" ref="E6:E14" si="0">ROUNDUP(D6*0.8,-1)</f>
        <v>2084770</v>
      </c>
      <c r="F6" s="12">
        <f t="shared" ref="F6:F14" si="1">ROUNDUP(D6*0.88,-1)</f>
        <v>2293250</v>
      </c>
      <c r="G6" s="12">
        <f t="shared" ref="G6:G14" si="2">ROUNDUP(D6*0.92,-1)</f>
        <v>2397490</v>
      </c>
      <c r="H6" s="37">
        <f t="shared" ref="H6:H14" si="3">ROUNDDOWN(D6*0.2,-1)</f>
        <v>521190</v>
      </c>
      <c r="I6" s="12">
        <f t="shared" ref="I6:I14" si="4">ROUNDDOWN(H6*0.6,-1)</f>
        <v>312710</v>
      </c>
      <c r="J6" s="12">
        <f t="shared" ref="J6:J14" si="5">ROUNDDOWN(D6*0.08,-1)</f>
        <v>208470</v>
      </c>
      <c r="K6" s="38">
        <v>28000</v>
      </c>
      <c r="L6" s="38">
        <v>277200</v>
      </c>
      <c r="M6" s="24">
        <f t="shared" ref="M6:M14" si="6">$H6+$K6+L6</f>
        <v>826390</v>
      </c>
      <c r="N6" s="24">
        <f t="shared" ref="N6:N14" si="7">I6+$K6+$L6</f>
        <v>617910</v>
      </c>
      <c r="O6" s="24">
        <f t="shared" ref="O6:O14" si="8">J6+$K6+$L6</f>
        <v>513670</v>
      </c>
      <c r="Q6" s="43"/>
      <c r="R6" s="40"/>
      <c r="S6" s="41"/>
    </row>
    <row r="7" spans="1:19" s="6" customFormat="1" ht="24.7" customHeight="1" x14ac:dyDescent="0.3">
      <c r="A7" s="54"/>
      <c r="B7" s="56"/>
      <c r="C7" s="14">
        <v>30</v>
      </c>
      <c r="D7" s="11">
        <f>$B$6*C7</f>
        <v>2792100</v>
      </c>
      <c r="E7" s="12">
        <f t="shared" si="0"/>
        <v>2233680</v>
      </c>
      <c r="F7" s="12">
        <f t="shared" si="1"/>
        <v>2457050</v>
      </c>
      <c r="G7" s="12">
        <f t="shared" si="2"/>
        <v>2568740</v>
      </c>
      <c r="H7" s="11">
        <f t="shared" si="3"/>
        <v>558420</v>
      </c>
      <c r="I7" s="12">
        <f t="shared" si="4"/>
        <v>335050</v>
      </c>
      <c r="J7" s="12">
        <f t="shared" si="5"/>
        <v>223360</v>
      </c>
      <c r="K7" s="12">
        <v>30000</v>
      </c>
      <c r="L7" s="15">
        <v>297000</v>
      </c>
      <c r="M7" s="22">
        <f t="shared" si="6"/>
        <v>885420</v>
      </c>
      <c r="N7" s="22">
        <f t="shared" si="7"/>
        <v>662050</v>
      </c>
      <c r="O7" s="22">
        <f t="shared" si="8"/>
        <v>550360</v>
      </c>
      <c r="Q7" s="43"/>
      <c r="R7" s="42"/>
      <c r="S7" s="41"/>
    </row>
    <row r="8" spans="1:19" s="6" customFormat="1" ht="24.7" customHeight="1" x14ac:dyDescent="0.3">
      <c r="A8" s="54"/>
      <c r="B8" s="56"/>
      <c r="C8" s="14">
        <v>31</v>
      </c>
      <c r="D8" s="11">
        <f>$B$6*C8</f>
        <v>2885170</v>
      </c>
      <c r="E8" s="12">
        <f t="shared" si="0"/>
        <v>2308140</v>
      </c>
      <c r="F8" s="12">
        <f t="shared" si="1"/>
        <v>2538950</v>
      </c>
      <c r="G8" s="12">
        <f t="shared" si="2"/>
        <v>2654360</v>
      </c>
      <c r="H8" s="11">
        <f t="shared" si="3"/>
        <v>577030</v>
      </c>
      <c r="I8" s="12">
        <f t="shared" si="4"/>
        <v>346210</v>
      </c>
      <c r="J8" s="12">
        <f t="shared" si="5"/>
        <v>230810</v>
      </c>
      <c r="K8" s="12">
        <v>31000</v>
      </c>
      <c r="L8" s="16">
        <v>306900</v>
      </c>
      <c r="M8" s="24">
        <f t="shared" si="6"/>
        <v>914930</v>
      </c>
      <c r="N8" s="24">
        <f t="shared" si="7"/>
        <v>684110</v>
      </c>
      <c r="O8" s="24">
        <f t="shared" si="8"/>
        <v>568710</v>
      </c>
      <c r="Q8" s="43"/>
      <c r="R8" s="42"/>
      <c r="S8" s="41"/>
    </row>
    <row r="9" spans="1:19" s="6" customFormat="1" ht="24.7" customHeight="1" x14ac:dyDescent="0.3">
      <c r="A9" s="57" t="s">
        <v>7</v>
      </c>
      <c r="B9" s="58">
        <v>86340</v>
      </c>
      <c r="C9" s="26">
        <v>28</v>
      </c>
      <c r="D9" s="17">
        <f>$B$9*C9</f>
        <v>2417520</v>
      </c>
      <c r="E9" s="18">
        <f t="shared" si="0"/>
        <v>1934020</v>
      </c>
      <c r="F9" s="18">
        <f t="shared" si="1"/>
        <v>2127420</v>
      </c>
      <c r="G9" s="18">
        <f t="shared" si="2"/>
        <v>2224120</v>
      </c>
      <c r="H9" s="19">
        <f t="shared" si="3"/>
        <v>483500</v>
      </c>
      <c r="I9" s="18">
        <f t="shared" si="4"/>
        <v>290100</v>
      </c>
      <c r="J9" s="18">
        <f t="shared" si="5"/>
        <v>193400</v>
      </c>
      <c r="K9" s="18">
        <v>28000</v>
      </c>
      <c r="L9" s="17">
        <v>277200</v>
      </c>
      <c r="M9" s="25">
        <f t="shared" si="6"/>
        <v>788700</v>
      </c>
      <c r="N9" s="25">
        <f t="shared" si="7"/>
        <v>595300</v>
      </c>
      <c r="O9" s="25">
        <f t="shared" si="8"/>
        <v>498600</v>
      </c>
      <c r="Q9" s="13"/>
    </row>
    <row r="10" spans="1:19" s="6" customFormat="1" ht="24.7" customHeight="1" x14ac:dyDescent="0.3">
      <c r="A10" s="57"/>
      <c r="B10" s="58"/>
      <c r="C10" s="26">
        <v>30</v>
      </c>
      <c r="D10" s="17">
        <f>$B$9*C10</f>
        <v>2590200</v>
      </c>
      <c r="E10" s="18">
        <f t="shared" si="0"/>
        <v>2072160</v>
      </c>
      <c r="F10" s="18">
        <f t="shared" si="1"/>
        <v>2279380</v>
      </c>
      <c r="G10" s="18">
        <f t="shared" si="2"/>
        <v>2382990</v>
      </c>
      <c r="H10" s="19">
        <f t="shared" si="3"/>
        <v>518040</v>
      </c>
      <c r="I10" s="18">
        <f t="shared" si="4"/>
        <v>310820</v>
      </c>
      <c r="J10" s="18">
        <f t="shared" si="5"/>
        <v>207210</v>
      </c>
      <c r="K10" s="18">
        <v>30000</v>
      </c>
      <c r="L10" s="20">
        <v>297000</v>
      </c>
      <c r="M10" s="22">
        <f t="shared" si="6"/>
        <v>845040</v>
      </c>
      <c r="N10" s="22">
        <f t="shared" si="7"/>
        <v>637820</v>
      </c>
      <c r="O10" s="22">
        <f t="shared" si="8"/>
        <v>534210</v>
      </c>
      <c r="Q10" s="13"/>
    </row>
    <row r="11" spans="1:19" s="6" customFormat="1" ht="24.7" customHeight="1" x14ac:dyDescent="0.3">
      <c r="A11" s="57"/>
      <c r="B11" s="58"/>
      <c r="C11" s="26">
        <v>31</v>
      </c>
      <c r="D11" s="17">
        <f>$B$9*C11</f>
        <v>2676540</v>
      </c>
      <c r="E11" s="18">
        <f t="shared" si="0"/>
        <v>2141240</v>
      </c>
      <c r="F11" s="18">
        <f t="shared" si="1"/>
        <v>2355360</v>
      </c>
      <c r="G11" s="18">
        <f t="shared" si="2"/>
        <v>2462420</v>
      </c>
      <c r="H11" s="19">
        <f t="shared" si="3"/>
        <v>535300</v>
      </c>
      <c r="I11" s="18">
        <f t="shared" si="4"/>
        <v>321180</v>
      </c>
      <c r="J11" s="18">
        <f t="shared" si="5"/>
        <v>214120</v>
      </c>
      <c r="K11" s="18">
        <v>31000</v>
      </c>
      <c r="L11" s="17">
        <v>306900</v>
      </c>
      <c r="M11" s="25">
        <f t="shared" si="6"/>
        <v>873200</v>
      </c>
      <c r="N11" s="25">
        <f t="shared" si="7"/>
        <v>659080</v>
      </c>
      <c r="O11" s="25">
        <f t="shared" si="8"/>
        <v>552020</v>
      </c>
      <c r="Q11" s="13"/>
    </row>
    <row r="12" spans="1:19" s="6" customFormat="1" ht="24.7" customHeight="1" x14ac:dyDescent="0.3">
      <c r="A12" s="59" t="s">
        <v>9</v>
      </c>
      <c r="B12" s="46">
        <v>81540</v>
      </c>
      <c r="C12" s="28">
        <v>28</v>
      </c>
      <c r="D12" s="29">
        <f>$B$12*C12</f>
        <v>2283120</v>
      </c>
      <c r="E12" s="30">
        <f t="shared" si="0"/>
        <v>1826500</v>
      </c>
      <c r="F12" s="30">
        <f t="shared" si="1"/>
        <v>2009150</v>
      </c>
      <c r="G12" s="30">
        <f t="shared" si="2"/>
        <v>2100480</v>
      </c>
      <c r="H12" s="31">
        <f t="shared" si="3"/>
        <v>456620</v>
      </c>
      <c r="I12" s="30">
        <f t="shared" si="4"/>
        <v>273970</v>
      </c>
      <c r="J12" s="30">
        <f t="shared" si="5"/>
        <v>182640</v>
      </c>
      <c r="K12" s="30">
        <v>28000</v>
      </c>
      <c r="L12" s="29">
        <v>277200</v>
      </c>
      <c r="M12" s="27">
        <f t="shared" si="6"/>
        <v>761820</v>
      </c>
      <c r="N12" s="27">
        <f t="shared" si="7"/>
        <v>579170</v>
      </c>
      <c r="O12" s="27">
        <f t="shared" si="8"/>
        <v>487840</v>
      </c>
      <c r="Q12" s="21"/>
      <c r="R12" s="13"/>
    </row>
    <row r="13" spans="1:19" s="6" customFormat="1" ht="24.7" customHeight="1" x14ac:dyDescent="0.3">
      <c r="A13" s="59"/>
      <c r="B13" s="46"/>
      <c r="C13" s="28">
        <v>30</v>
      </c>
      <c r="D13" s="29">
        <f>$B$12*C13</f>
        <v>2446200</v>
      </c>
      <c r="E13" s="30">
        <f t="shared" si="0"/>
        <v>1956960</v>
      </c>
      <c r="F13" s="30">
        <f t="shared" si="1"/>
        <v>2152660</v>
      </c>
      <c r="G13" s="30">
        <f t="shared" si="2"/>
        <v>2250510</v>
      </c>
      <c r="H13" s="31">
        <f t="shared" si="3"/>
        <v>489240</v>
      </c>
      <c r="I13" s="30">
        <f t="shared" si="4"/>
        <v>293540</v>
      </c>
      <c r="J13" s="30">
        <f t="shared" si="5"/>
        <v>195690</v>
      </c>
      <c r="K13" s="30">
        <v>30000</v>
      </c>
      <c r="L13" s="32">
        <v>297000</v>
      </c>
      <c r="M13" s="22">
        <f t="shared" si="6"/>
        <v>816240</v>
      </c>
      <c r="N13" s="22">
        <f t="shared" si="7"/>
        <v>620540</v>
      </c>
      <c r="O13" s="22">
        <f t="shared" si="8"/>
        <v>522690</v>
      </c>
      <c r="Q13" s="13"/>
    </row>
    <row r="14" spans="1:19" s="6" customFormat="1" ht="24.7" customHeight="1" x14ac:dyDescent="0.3">
      <c r="A14" s="59"/>
      <c r="B14" s="46"/>
      <c r="C14" s="28">
        <v>31</v>
      </c>
      <c r="D14" s="29">
        <f>$B$12*C14</f>
        <v>2527740</v>
      </c>
      <c r="E14" s="30">
        <f t="shared" si="0"/>
        <v>2022200</v>
      </c>
      <c r="F14" s="30">
        <f t="shared" si="1"/>
        <v>2224420</v>
      </c>
      <c r="G14" s="30">
        <f t="shared" si="2"/>
        <v>2325530</v>
      </c>
      <c r="H14" s="31">
        <f t="shared" si="3"/>
        <v>505540</v>
      </c>
      <c r="I14" s="30">
        <f t="shared" si="4"/>
        <v>303320</v>
      </c>
      <c r="J14" s="30">
        <f t="shared" si="5"/>
        <v>202210</v>
      </c>
      <c r="K14" s="30">
        <v>31000</v>
      </c>
      <c r="L14" s="29">
        <v>306900</v>
      </c>
      <c r="M14" s="27">
        <f t="shared" si="6"/>
        <v>843440</v>
      </c>
      <c r="N14" s="27">
        <f t="shared" si="7"/>
        <v>641220</v>
      </c>
      <c r="O14" s="27">
        <f t="shared" si="8"/>
        <v>540110</v>
      </c>
    </row>
    <row r="15" spans="1:19" s="6" customFormat="1" ht="18.75" customHeight="1" x14ac:dyDescent="0.3">
      <c r="A15" s="47" t="s">
        <v>22</v>
      </c>
      <c r="B15" s="47"/>
      <c r="C15" s="47"/>
      <c r="D15" s="4"/>
      <c r="E15" s="2"/>
      <c r="F15" s="2"/>
      <c r="G15" s="2"/>
      <c r="H15" s="3"/>
      <c r="I15" s="2"/>
      <c r="J15" s="2"/>
      <c r="K15" s="2"/>
      <c r="L15" s="4"/>
      <c r="M15" s="2"/>
      <c r="N15" s="2"/>
      <c r="O15" s="2"/>
    </row>
    <row r="16" spans="1:19" s="6" customFormat="1" ht="18.75" customHeight="1" x14ac:dyDescent="0.3">
      <c r="A16" s="39" t="s">
        <v>8</v>
      </c>
      <c r="B16" s="1"/>
      <c r="C16" s="1"/>
      <c r="D16" s="4"/>
      <c r="E16" s="2"/>
      <c r="F16" s="2"/>
      <c r="G16" s="2"/>
      <c r="H16" s="3"/>
      <c r="I16" s="2"/>
      <c r="J16" s="2"/>
      <c r="K16" s="2"/>
      <c r="L16" s="4"/>
      <c r="M16" s="2"/>
      <c r="N16" s="2"/>
      <c r="O16" s="2"/>
      <c r="P16" s="23"/>
    </row>
    <row r="17" spans="1:16" s="6" customFormat="1" ht="18.75" customHeight="1" x14ac:dyDescent="0.3">
      <c r="A17" s="47" t="s">
        <v>21</v>
      </c>
      <c r="B17" s="47"/>
      <c r="C17" s="47"/>
      <c r="D17" s="47"/>
      <c r="E17" s="47"/>
      <c r="F17" s="2"/>
      <c r="G17" s="2"/>
      <c r="H17" s="3"/>
      <c r="I17" s="2"/>
      <c r="J17" s="2"/>
      <c r="K17" s="2"/>
      <c r="L17" s="4"/>
      <c r="M17" s="2"/>
      <c r="N17" s="2"/>
      <c r="O17" s="2"/>
      <c r="P17" s="23"/>
    </row>
    <row r="18" spans="1:16" s="6" customFormat="1" ht="18.75" customHeight="1" x14ac:dyDescent="0.3">
      <c r="A18" s="47" t="s">
        <v>20</v>
      </c>
      <c r="B18" s="47"/>
      <c r="C18" s="47"/>
      <c r="D18" s="47"/>
      <c r="E18" s="47"/>
      <c r="F18" s="47"/>
      <c r="G18" s="5"/>
    </row>
    <row r="19" spans="1:16" s="6" customFormat="1" ht="24.7" customHeight="1" x14ac:dyDescent="0.3">
      <c r="A19" s="8"/>
      <c r="B19" s="8"/>
      <c r="C19" s="8"/>
      <c r="D19" s="8"/>
      <c r="F19" s="7"/>
    </row>
    <row r="20" spans="1:16" s="6" customFormat="1" ht="24.7" customHeight="1" x14ac:dyDescent="0.3">
      <c r="A20" s="8"/>
      <c r="B20" s="8"/>
      <c r="C20" s="8"/>
      <c r="D20" s="8"/>
      <c r="F20" s="5"/>
    </row>
    <row r="21" spans="1:16" s="6" customFormat="1" ht="24.7" customHeight="1" x14ac:dyDescent="0.3">
      <c r="A21" s="8"/>
      <c r="B21" s="8"/>
      <c r="C21" s="8"/>
      <c r="D21" s="8"/>
    </row>
    <row r="22" spans="1:16" s="6" customFormat="1" ht="24.7" customHeight="1" x14ac:dyDescent="0.3">
      <c r="A22" s="8"/>
      <c r="B22" s="8"/>
      <c r="C22" s="8"/>
      <c r="D22" s="8"/>
    </row>
    <row r="23" spans="1:16" ht="24.7" customHeight="1" x14ac:dyDescent="0.3"/>
  </sheetData>
  <mergeCells count="19">
    <mergeCell ref="A12:A14"/>
    <mergeCell ref="A17:E17"/>
    <mergeCell ref="A15:C15"/>
    <mergeCell ref="B12:B14"/>
    <mergeCell ref="A18:F18"/>
    <mergeCell ref="M3:O3"/>
    <mergeCell ref="A4:A5"/>
    <mergeCell ref="B4:B5"/>
    <mergeCell ref="C4:C5"/>
    <mergeCell ref="D4:D5"/>
    <mergeCell ref="E4:G4"/>
    <mergeCell ref="H4:J4"/>
    <mergeCell ref="K4:K5"/>
    <mergeCell ref="L4:L5"/>
    <mergeCell ref="M4:O4"/>
    <mergeCell ref="A6:A8"/>
    <mergeCell ref="B6:B8"/>
    <mergeCell ref="A9:A11"/>
    <mergeCell ref="B9:B11"/>
  </mergeCells>
  <phoneticPr fontId="1" type="noConversion"/>
  <printOptions horizontalCentered="1" verticalCentered="1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26년 수납비용표 (함수 완성)</vt:lpstr>
      <vt:lpstr>'26년 수납비용표 (함수 완성)'!Print_Area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남상규</dc:creator>
  <cp:lastModifiedBy>현숙 박</cp:lastModifiedBy>
  <cp:lastPrinted>2026-01-02T06:26:52Z</cp:lastPrinted>
  <dcterms:created xsi:type="dcterms:W3CDTF">2015-01-07T05:55:18Z</dcterms:created>
  <dcterms:modified xsi:type="dcterms:W3CDTF">2026-01-02T07:47:30Z</dcterms:modified>
</cp:coreProperties>
</file>